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Teach\6435\AIM 05.1 Securities lending\"/>
    </mc:Choice>
  </mc:AlternateContent>
  <xr:revisionPtr revIDLastSave="0" documentId="13_ncr:1_{C2E29877-F1B4-4BFD-B22E-0A4CD6C909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APL short sale" sheetId="15" r:id="rId1"/>
    <sheet name="GME short sale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5" l="1"/>
  <c r="B11" i="15"/>
  <c r="B8" i="15"/>
  <c r="B6" i="15"/>
  <c r="B16" i="15" s="1"/>
  <c r="B18" i="15" l="1"/>
  <c r="B19" i="15"/>
  <c r="B20" i="15" s="1"/>
  <c r="B10" i="14"/>
  <c r="B11" i="14" s="1"/>
  <c r="B18" i="14" s="1"/>
  <c r="B17" i="14"/>
  <c r="B8" i="14"/>
  <c r="B6" i="14"/>
  <c r="B16" i="14" s="1"/>
  <c r="B19" i="14" l="1"/>
  <c r="B20" i="14" s="1"/>
</calcChain>
</file>

<file path=xl/sharedStrings.xml><?xml version="1.0" encoding="utf-8"?>
<sst xmlns="http://schemas.openxmlformats.org/spreadsheetml/2006/main" count="64" uniqueCount="34">
  <si>
    <t>Rebate rate (%)</t>
  </si>
  <si>
    <t>No. of calendar days in trading interval</t>
  </si>
  <si>
    <t>Share price</t>
  </si>
  <si>
    <t>No. of shares borrowed</t>
  </si>
  <si>
    <t>Rebate income</t>
  </si>
  <si>
    <t>Market value of borrowed stock</t>
  </si>
  <si>
    <t>Total share gain/loss</t>
  </si>
  <si>
    <t>Total mark-to-market (share gain plus rebate)</t>
  </si>
  <si>
    <t>Rate of return</t>
  </si>
  <si>
    <t>Borrower agrees to repay this number of shares.</t>
  </si>
  <si>
    <t>Marked-to-market. (Pay gain/loss daily.)</t>
  </si>
  <si>
    <t>Cash collateral deposited with lender</t>
  </si>
  <si>
    <t>Cash flows at time 0</t>
  </si>
  <si>
    <t>Date stock shorted</t>
  </si>
  <si>
    <t>Lender demands haircut (%)</t>
  </si>
  <si>
    <t>Fed funds rate (%)</t>
  </si>
  <si>
    <t>Borrowing rate (%)</t>
  </si>
  <si>
    <t>Dollar amount of shares borrowed.</t>
  </si>
  <si>
    <t>Dollar collateral deposited with lender.</t>
  </si>
  <si>
    <t>Risk-free interest earned on collateral.</t>
  </si>
  <si>
    <t>Borrowing rate charged by lender.</t>
  </si>
  <si>
    <t>Rebate rate paid to borrower.</t>
  </si>
  <si>
    <t>Explanation</t>
  </si>
  <si>
    <t>Market-to-market next trading day</t>
  </si>
  <si>
    <t>Next trading is 4 days afterward.</t>
  </si>
  <si>
    <t>Last trade price.</t>
  </si>
  <si>
    <t>Borrower pays lender (unusual).</t>
  </si>
  <si>
    <t>(Price appreciation plus rebate income) / collateral.</t>
  </si>
  <si>
    <t>Cash flows at settlement on next trading day</t>
  </si>
  <si>
    <t>Amount gained by borrower.</t>
  </si>
  <si>
    <t>Borrowing rate/lending fee (%)</t>
  </si>
  <si>
    <t>Next trading day is St. Patrick's Day (1 day later).</t>
  </si>
  <si>
    <t>AAPL short sale</t>
  </si>
  <si>
    <t>GME short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</si>
</sst>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dd"/>
  </numFmts>
  <fonts count="24" x14ac:knownFonts="1">
    <font>
      <sz val="11"/>
      <color theme="1"/>
      <name val="Times New Roman"/>
      <family val="2"/>
    </font>
    <font>
      <sz val="11"/>
      <color theme="1"/>
      <name val="Book Antiqua"/>
      <family val="2"/>
    </font>
    <font>
      <sz val="11"/>
      <color theme="1"/>
      <name val="Book Antiqua"/>
      <family val="2"/>
    </font>
    <font>
      <sz val="11"/>
      <color theme="1"/>
      <name val="Book Antiqua"/>
      <family val="2"/>
    </font>
    <font>
      <sz val="11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10" fontId="21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0" fontId="21" fillId="0" borderId="0" xfId="0" applyNumberFormat="1" applyFont="1" applyAlignment="1">
      <alignment horizontal="center"/>
    </xf>
    <xf numFmtId="10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A4A1F65E-778C-42AC-902E-2CB37A0BFB1F}"/>
    <cellStyle name="Normal 3" xfId="44" xr:uid="{3CA16665-8633-4FB6-B157-2915C5A69887}"/>
    <cellStyle name="Normal 4" xfId="45" xr:uid="{85849150-2070-491F-B285-6DA903FA39F1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810A-8C59-4A05-9B49-703743AB32B9}">
  <sheetPr codeName="Sheet5"/>
  <dimension ref="A1:AA20"/>
  <sheetViews>
    <sheetView showGridLines="0" workbookViewId="0">
      <selection sqref="A1:D1"/>
    </sheetView>
  </sheetViews>
  <sheetFormatPr defaultRowHeight="16.5" x14ac:dyDescent="0.3"/>
  <cols>
    <col min="1" max="1" width="44.28515625" style="1" customWidth="1"/>
    <col min="2" max="2" width="15" style="1" customWidth="1"/>
    <col min="3" max="3" width="2.7109375" style="1" customWidth="1"/>
    <col min="4" max="4" width="51" style="1" customWidth="1"/>
    <col min="5" max="27" width="9.140625" style="1"/>
  </cols>
  <sheetData>
    <row r="1" spans="1:27" x14ac:dyDescent="0.3">
      <c r="A1" s="15" t="s">
        <v>32</v>
      </c>
      <c r="B1" s="16"/>
      <c r="C1" s="16"/>
      <c r="D1" s="17"/>
      <c r="V1"/>
      <c r="W1"/>
      <c r="X1"/>
      <c r="Y1"/>
      <c r="Z1"/>
      <c r="AA1"/>
    </row>
    <row r="2" spans="1:27" x14ac:dyDescent="0.3">
      <c r="A2" s="14" t="s">
        <v>12</v>
      </c>
      <c r="B2" s="14"/>
      <c r="C2" s="6"/>
      <c r="D2" s="7" t="s">
        <v>22</v>
      </c>
      <c r="V2"/>
      <c r="W2"/>
      <c r="X2"/>
      <c r="Y2"/>
      <c r="Z2"/>
      <c r="AA2"/>
    </row>
    <row r="3" spans="1:27" x14ac:dyDescent="0.3">
      <c r="A3" s="1" t="s">
        <v>13</v>
      </c>
      <c r="B3" s="13">
        <v>45001</v>
      </c>
      <c r="C3" s="12"/>
      <c r="V3"/>
      <c r="W3"/>
      <c r="X3"/>
      <c r="Y3"/>
      <c r="Z3"/>
      <c r="AA3"/>
    </row>
    <row r="4" spans="1:27" x14ac:dyDescent="0.3">
      <c r="A4" s="1" t="s">
        <v>2</v>
      </c>
      <c r="B4" s="3">
        <v>155.85</v>
      </c>
      <c r="C4" s="3"/>
      <c r="V4"/>
      <c r="W4"/>
      <c r="X4"/>
      <c r="Y4"/>
      <c r="Z4"/>
      <c r="AA4"/>
    </row>
    <row r="5" spans="1:27" x14ac:dyDescent="0.3">
      <c r="A5" s="1" t="s">
        <v>5</v>
      </c>
      <c r="B5" s="4">
        <v>1000000</v>
      </c>
      <c r="C5" s="4"/>
      <c r="D5" s="1" t="s">
        <v>17</v>
      </c>
      <c r="V5"/>
      <c r="W5"/>
      <c r="X5"/>
      <c r="Y5"/>
      <c r="Z5"/>
      <c r="AA5"/>
    </row>
    <row r="6" spans="1:27" x14ac:dyDescent="0.3">
      <c r="A6" s="1" t="s">
        <v>3</v>
      </c>
      <c r="B6" s="8">
        <f>B5/B4</f>
        <v>6416.4260506897663</v>
      </c>
      <c r="C6" s="8"/>
      <c r="D6" s="1" t="s">
        <v>9</v>
      </c>
      <c r="V6"/>
      <c r="W6"/>
      <c r="X6"/>
      <c r="Y6"/>
      <c r="Z6"/>
      <c r="AA6"/>
    </row>
    <row r="7" spans="1:27" x14ac:dyDescent="0.3">
      <c r="A7" s="1" t="s">
        <v>14</v>
      </c>
      <c r="B7" s="5">
        <v>0.02</v>
      </c>
      <c r="C7" s="5"/>
      <c r="V7"/>
      <c r="W7"/>
      <c r="X7"/>
      <c r="Y7"/>
      <c r="Z7"/>
      <c r="AA7"/>
    </row>
    <row r="8" spans="1:27" x14ac:dyDescent="0.3">
      <c r="A8" s="1" t="s">
        <v>11</v>
      </c>
      <c r="B8" s="4">
        <f>B5*(1+B7)</f>
        <v>1020000</v>
      </c>
      <c r="C8" s="4"/>
      <c r="D8" s="1" t="s">
        <v>18</v>
      </c>
      <c r="V8"/>
      <c r="W8"/>
      <c r="X8"/>
      <c r="Y8"/>
      <c r="Z8"/>
      <c r="AA8"/>
    </row>
    <row r="9" spans="1:27" x14ac:dyDescent="0.3">
      <c r="A9" s="1" t="s">
        <v>15</v>
      </c>
      <c r="B9" s="9">
        <v>4.4999999999999998E-2</v>
      </c>
      <c r="C9" s="9"/>
      <c r="D9" s="10" t="s">
        <v>19</v>
      </c>
      <c r="V9"/>
      <c r="W9"/>
      <c r="X9"/>
      <c r="Y9"/>
      <c r="Z9"/>
      <c r="AA9"/>
    </row>
    <row r="10" spans="1:27" x14ac:dyDescent="0.3">
      <c r="A10" s="1" t="s">
        <v>30</v>
      </c>
      <c r="B10" s="9">
        <v>2.5000000000000001E-3</v>
      </c>
      <c r="C10" s="9"/>
      <c r="D10" s="1" t="s">
        <v>20</v>
      </c>
      <c r="V10"/>
      <c r="W10"/>
      <c r="X10"/>
      <c r="Y10"/>
      <c r="Z10"/>
      <c r="AA10"/>
    </row>
    <row r="11" spans="1:27" x14ac:dyDescent="0.3">
      <c r="A11" s="1" t="s">
        <v>0</v>
      </c>
      <c r="B11" s="9">
        <f>B9-B10</f>
        <v>4.2499999999999996E-2</v>
      </c>
      <c r="C11" s="9"/>
      <c r="D11" s="1" t="s">
        <v>21</v>
      </c>
      <c r="V11"/>
      <c r="W11"/>
      <c r="X11"/>
      <c r="Y11"/>
      <c r="Z11"/>
      <c r="AA11"/>
    </row>
    <row r="12" spans="1:27" x14ac:dyDescent="0.3">
      <c r="V12"/>
      <c r="W12"/>
      <c r="X12"/>
      <c r="Y12"/>
      <c r="Z12"/>
      <c r="AA12"/>
    </row>
    <row r="13" spans="1:27" x14ac:dyDescent="0.3">
      <c r="A13" s="14" t="s">
        <v>28</v>
      </c>
      <c r="B13" s="14"/>
      <c r="C13" s="6"/>
      <c r="D13" s="11"/>
      <c r="V13"/>
      <c r="W13"/>
      <c r="X13"/>
      <c r="Y13"/>
      <c r="Z13"/>
      <c r="AA13"/>
    </row>
    <row r="14" spans="1:27" x14ac:dyDescent="0.3">
      <c r="A14" s="1" t="s">
        <v>23</v>
      </c>
      <c r="B14" s="13">
        <v>45002</v>
      </c>
      <c r="C14" s="12"/>
      <c r="D14" s="1" t="s">
        <v>31</v>
      </c>
      <c r="V14"/>
      <c r="W14"/>
      <c r="X14"/>
      <c r="Y14"/>
      <c r="Z14"/>
      <c r="AA14"/>
    </row>
    <row r="15" spans="1:27" x14ac:dyDescent="0.3">
      <c r="A15" s="1" t="s">
        <v>2</v>
      </c>
      <c r="B15" s="3">
        <v>155</v>
      </c>
      <c r="C15" s="2"/>
      <c r="D15" s="1" t="s">
        <v>25</v>
      </c>
      <c r="V15"/>
      <c r="W15"/>
      <c r="X15"/>
      <c r="Y15"/>
      <c r="Z15"/>
      <c r="AA15"/>
    </row>
    <row r="16" spans="1:27" x14ac:dyDescent="0.3">
      <c r="A16" s="1" t="s">
        <v>6</v>
      </c>
      <c r="B16" s="8">
        <f>$B$6*(B4-B15)</f>
        <v>5453.9621430862644</v>
      </c>
      <c r="C16" s="8"/>
      <c r="D16" s="1" t="s">
        <v>10</v>
      </c>
      <c r="V16"/>
      <c r="W16"/>
      <c r="X16"/>
      <c r="Y16"/>
      <c r="Z16"/>
      <c r="AA16"/>
    </row>
    <row r="17" spans="1:27" x14ac:dyDescent="0.3">
      <c r="A17" s="1" t="s">
        <v>1</v>
      </c>
      <c r="B17" s="2">
        <f>B14-B3</f>
        <v>1</v>
      </c>
      <c r="C17" s="2"/>
      <c r="V17"/>
      <c r="W17"/>
      <c r="X17"/>
      <c r="Y17"/>
      <c r="Z17"/>
      <c r="AA17"/>
    </row>
    <row r="18" spans="1:27" x14ac:dyDescent="0.3">
      <c r="A18" s="1" t="s">
        <v>4</v>
      </c>
      <c r="B18" s="8">
        <f>B8*B11*($B$17/360)</f>
        <v>120.41666666666666</v>
      </c>
      <c r="C18" s="8"/>
      <c r="D18" s="1" t="s">
        <v>26</v>
      </c>
      <c r="V18"/>
      <c r="W18"/>
      <c r="X18"/>
      <c r="Y18"/>
      <c r="Z18"/>
      <c r="AA18"/>
    </row>
    <row r="19" spans="1:27" x14ac:dyDescent="0.3">
      <c r="A19" s="1" t="s">
        <v>7</v>
      </c>
      <c r="B19" s="8">
        <f>B16+B18</f>
        <v>5574.3788097529314</v>
      </c>
      <c r="C19" s="8"/>
      <c r="D19" s="1" t="s">
        <v>29</v>
      </c>
      <c r="V19"/>
      <c r="W19"/>
      <c r="X19"/>
      <c r="Y19"/>
      <c r="Z19"/>
      <c r="AA19"/>
    </row>
    <row r="20" spans="1:27" x14ac:dyDescent="0.3">
      <c r="A20" s="1" t="s">
        <v>8</v>
      </c>
      <c r="B20" s="5">
        <f>B19/B8</f>
        <v>5.465077264463658E-3</v>
      </c>
      <c r="C20" s="5"/>
      <c r="D20" s="1" t="s">
        <v>27</v>
      </c>
    </row>
  </sheetData>
  <mergeCells count="3">
    <mergeCell ref="A1:D1"/>
    <mergeCell ref="A2:B2"/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1FEA-96F6-4828-A479-B98A77DDEDB2}">
  <sheetPr codeName="Sheet1"/>
  <dimension ref="A1:AA20"/>
  <sheetViews>
    <sheetView showGridLines="0" tabSelected="1" workbookViewId="0">
      <selection activeCell="G7" sqref="G7:G8"/>
    </sheetView>
  </sheetViews>
  <sheetFormatPr defaultRowHeight="16.5" x14ac:dyDescent="0.3"/>
  <cols>
    <col min="1" max="1" width="44.28515625" style="1" customWidth="1"/>
    <col min="2" max="2" width="15" style="1" customWidth="1"/>
    <col min="3" max="3" width="2.7109375" style="1" customWidth="1"/>
    <col min="4" max="4" width="51" style="1" customWidth="1"/>
    <col min="5" max="27" width="9.140625" style="1"/>
  </cols>
  <sheetData>
    <row r="1" spans="1:27" x14ac:dyDescent="0.3">
      <c r="A1" s="15" t="s">
        <v>33</v>
      </c>
      <c r="B1" s="16"/>
      <c r="C1" s="16"/>
      <c r="D1" s="17"/>
      <c r="V1"/>
      <c r="W1"/>
      <c r="X1"/>
      <c r="Y1"/>
      <c r="Z1"/>
      <c r="AA1"/>
    </row>
    <row r="2" spans="1:27" x14ac:dyDescent="0.3">
      <c r="A2" s="14" t="s">
        <v>12</v>
      </c>
      <c r="B2" s="14"/>
      <c r="C2" s="6"/>
      <c r="D2" s="7" t="s">
        <v>22</v>
      </c>
      <c r="V2"/>
      <c r="W2"/>
      <c r="X2"/>
      <c r="Y2"/>
      <c r="Z2"/>
      <c r="AA2"/>
    </row>
    <row r="3" spans="1:27" x14ac:dyDescent="0.3">
      <c r="A3" s="1" t="s">
        <v>13</v>
      </c>
      <c r="B3" s="13">
        <v>44211</v>
      </c>
      <c r="C3" s="12"/>
      <c r="V3"/>
      <c r="W3"/>
      <c r="X3"/>
      <c r="Y3"/>
      <c r="Z3"/>
      <c r="AA3"/>
    </row>
    <row r="4" spans="1:27" x14ac:dyDescent="0.3">
      <c r="A4" s="1" t="s">
        <v>2</v>
      </c>
      <c r="B4" s="3">
        <v>35.5</v>
      </c>
      <c r="C4" s="3"/>
      <c r="V4"/>
      <c r="W4"/>
      <c r="X4"/>
      <c r="Y4"/>
      <c r="Z4"/>
      <c r="AA4"/>
    </row>
    <row r="5" spans="1:27" x14ac:dyDescent="0.3">
      <c r="A5" s="1" t="s">
        <v>5</v>
      </c>
      <c r="B5" s="4">
        <v>1000000</v>
      </c>
      <c r="C5" s="4"/>
      <c r="D5" s="1" t="s">
        <v>17</v>
      </c>
      <c r="V5"/>
      <c r="W5"/>
      <c r="X5"/>
      <c r="Y5"/>
      <c r="Z5"/>
      <c r="AA5"/>
    </row>
    <row r="6" spans="1:27" x14ac:dyDescent="0.3">
      <c r="A6" s="1" t="s">
        <v>3</v>
      </c>
      <c r="B6" s="8">
        <f>B5/B4</f>
        <v>28169.014084507042</v>
      </c>
      <c r="C6" s="8"/>
      <c r="D6" s="1" t="s">
        <v>9</v>
      </c>
      <c r="V6"/>
      <c r="W6"/>
      <c r="X6"/>
      <c r="Y6"/>
      <c r="Z6"/>
      <c r="AA6"/>
    </row>
    <row r="7" spans="1:27" x14ac:dyDescent="0.3">
      <c r="A7" s="1" t="s">
        <v>14</v>
      </c>
      <c r="B7" s="5">
        <v>0.02</v>
      </c>
      <c r="C7" s="5"/>
      <c r="V7"/>
      <c r="W7"/>
      <c r="X7"/>
      <c r="Y7"/>
      <c r="Z7"/>
      <c r="AA7"/>
    </row>
    <row r="8" spans="1:27" x14ac:dyDescent="0.3">
      <c r="A8" s="1" t="s">
        <v>11</v>
      </c>
      <c r="B8" s="4">
        <f>B5*(1+B7)</f>
        <v>1020000</v>
      </c>
      <c r="C8" s="4"/>
      <c r="D8" s="1" t="s">
        <v>18</v>
      </c>
      <c r="V8"/>
      <c r="W8"/>
      <c r="X8"/>
      <c r="Y8"/>
      <c r="Z8"/>
      <c r="AA8"/>
    </row>
    <row r="9" spans="1:27" x14ac:dyDescent="0.3">
      <c r="A9" s="1" t="s">
        <v>15</v>
      </c>
      <c r="B9" s="9">
        <v>8.0000000000000004E-4</v>
      </c>
      <c r="C9" s="9"/>
      <c r="D9" s="10" t="s">
        <v>19</v>
      </c>
      <c r="V9"/>
      <c r="W9"/>
      <c r="X9"/>
      <c r="Y9"/>
      <c r="Z9"/>
      <c r="AA9"/>
    </row>
    <row r="10" spans="1:27" x14ac:dyDescent="0.3">
      <c r="A10" s="1" t="s">
        <v>16</v>
      </c>
      <c r="B10" s="9">
        <f>31.2373/100</f>
        <v>0.31237300000000001</v>
      </c>
      <c r="C10" s="9"/>
      <c r="D10" s="1" t="s">
        <v>20</v>
      </c>
      <c r="V10"/>
      <c r="W10"/>
      <c r="X10"/>
      <c r="Y10"/>
      <c r="Z10"/>
      <c r="AA10"/>
    </row>
    <row r="11" spans="1:27" x14ac:dyDescent="0.3">
      <c r="A11" s="1" t="s">
        <v>0</v>
      </c>
      <c r="B11" s="9">
        <f>B9-B10</f>
        <v>-0.31157299999999999</v>
      </c>
      <c r="C11" s="9"/>
      <c r="D11" s="1" t="s">
        <v>21</v>
      </c>
      <c r="V11"/>
      <c r="W11"/>
      <c r="X11"/>
      <c r="Y11"/>
      <c r="Z11"/>
      <c r="AA11"/>
    </row>
    <row r="12" spans="1:27" x14ac:dyDescent="0.3">
      <c r="V12"/>
      <c r="W12"/>
      <c r="X12"/>
      <c r="Y12"/>
      <c r="Z12"/>
      <c r="AA12"/>
    </row>
    <row r="13" spans="1:27" x14ac:dyDescent="0.3">
      <c r="A13" s="14" t="s">
        <v>28</v>
      </c>
      <c r="B13" s="14"/>
      <c r="C13" s="6"/>
      <c r="D13" s="11"/>
      <c r="V13"/>
      <c r="W13"/>
      <c r="X13"/>
      <c r="Y13"/>
      <c r="Z13"/>
      <c r="AA13"/>
    </row>
    <row r="14" spans="1:27" x14ac:dyDescent="0.3">
      <c r="A14" s="1" t="s">
        <v>23</v>
      </c>
      <c r="B14" s="13">
        <v>44215</v>
      </c>
      <c r="C14" s="12"/>
      <c r="D14" s="1" t="s">
        <v>24</v>
      </c>
      <c r="V14"/>
      <c r="W14"/>
      <c r="X14"/>
      <c r="Y14"/>
      <c r="Z14"/>
      <c r="AA14"/>
    </row>
    <row r="15" spans="1:27" x14ac:dyDescent="0.3">
      <c r="A15" s="1" t="s">
        <v>2</v>
      </c>
      <c r="B15" s="2">
        <v>39.36</v>
      </c>
      <c r="C15" s="2"/>
      <c r="D15" s="1" t="s">
        <v>25</v>
      </c>
      <c r="V15"/>
      <c r="W15"/>
      <c r="X15"/>
      <c r="Y15"/>
      <c r="Z15"/>
      <c r="AA15"/>
    </row>
    <row r="16" spans="1:27" x14ac:dyDescent="0.3">
      <c r="A16" s="1" t="s">
        <v>6</v>
      </c>
      <c r="B16" s="8">
        <f>$B$6*(B4-B15)</f>
        <v>-108732.39436619717</v>
      </c>
      <c r="C16" s="8"/>
      <c r="D16" s="1" t="s">
        <v>10</v>
      </c>
      <c r="V16"/>
      <c r="W16"/>
      <c r="X16"/>
      <c r="Y16"/>
      <c r="Z16"/>
      <c r="AA16"/>
    </row>
    <row r="17" spans="1:27" x14ac:dyDescent="0.3">
      <c r="A17" s="1" t="s">
        <v>1</v>
      </c>
      <c r="B17" s="2">
        <f>B14-B3</f>
        <v>4</v>
      </c>
      <c r="C17" s="2"/>
      <c r="V17"/>
      <c r="W17"/>
      <c r="X17"/>
      <c r="Y17"/>
      <c r="Z17"/>
      <c r="AA17"/>
    </row>
    <row r="18" spans="1:27" x14ac:dyDescent="0.3">
      <c r="A18" s="1" t="s">
        <v>4</v>
      </c>
      <c r="B18" s="8">
        <f>B8*B11*($B$17/360)</f>
        <v>-3531.1606666666662</v>
      </c>
      <c r="C18" s="8"/>
      <c r="D18" s="1" t="s">
        <v>26</v>
      </c>
      <c r="V18"/>
      <c r="W18"/>
      <c r="X18"/>
      <c r="Y18"/>
      <c r="Z18"/>
      <c r="AA18"/>
    </row>
    <row r="19" spans="1:27" x14ac:dyDescent="0.3">
      <c r="A19" s="1" t="s">
        <v>7</v>
      </c>
      <c r="B19" s="8">
        <f>B16+B18</f>
        <v>-112263.55503286383</v>
      </c>
      <c r="C19" s="8"/>
      <c r="D19" s="1" t="s">
        <v>29</v>
      </c>
      <c r="V19"/>
      <c r="W19"/>
      <c r="X19"/>
      <c r="Y19"/>
      <c r="Z19"/>
      <c r="AA19"/>
    </row>
    <row r="20" spans="1:27" x14ac:dyDescent="0.3">
      <c r="A20" s="1" t="s">
        <v>8</v>
      </c>
      <c r="B20" s="5">
        <f>B19/B8</f>
        <v>-0.11006230885574886</v>
      </c>
      <c r="C20" s="5"/>
      <c r="D20" s="1" t="s">
        <v>27</v>
      </c>
    </row>
  </sheetData>
  <mergeCells count="3">
    <mergeCell ref="A2:B2"/>
    <mergeCell ref="A13:B13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AAPL short sale</vt:lpstr>
      <vt:lpstr>GME short sale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DrREW</dc:creator>
  <cp:lastModifiedBy>Robert Whaley</cp:lastModifiedBy>
  <cp:lastPrinted>2022-03-09T20:37:08Z</cp:lastPrinted>
  <dcterms:created xsi:type="dcterms:W3CDTF">2021-01-23T18:02:35Z</dcterms:created>
  <dcterms:modified xsi:type="dcterms:W3CDTF">2023-12-28T13:03:20Z</dcterms:modified>
</cp:coreProperties>
</file>