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O:\Teach\6533\DER 04.1 Option valuation Analytical formulas\"/>
    </mc:Choice>
  </mc:AlternateContent>
  <xr:revisionPtr revIDLastSave="0" documentId="13_ncr:1_{E4D7E450-B267-402B-9654-7A993A564D32}" xr6:coauthVersionLast="47" xr6:coauthVersionMax="47" xr10:uidLastSave="{00000000-0000-0000-0000-000000000000}"/>
  <bookViews>
    <workbookView xWindow="28695" yWindow="0" windowWidth="29010" windowHeight="15585" xr2:uid="{00000000-000D-0000-FFFF-FFFF00000000}"/>
  </bookViews>
  <sheets>
    <sheet name="Option valuation" sheetId="38" r:id="rId1"/>
    <sheet name="Or-nothing options" sheetId="4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8" l="1"/>
  <c r="F10" i="38"/>
  <c r="E10" i="38"/>
  <c r="E9" i="38"/>
  <c r="F3" i="47" a="1"/>
  <c r="E4" i="47" a="1"/>
  <c r="F4" i="47" a="1"/>
  <c r="E3" i="47" a="1"/>
  <c r="F12" i="38" a="1"/>
  <c r="E12" i="38" a="1"/>
  <c r="E3" i="38"/>
  <c r="F3" i="47" l="1"/>
  <c r="E4" i="47"/>
  <c r="F4" i="47"/>
  <c r="E3" i="47"/>
  <c r="F12" i="38"/>
  <c r="E12" i="38"/>
  <c r="F6" i="47"/>
  <c r="E6" i="47"/>
  <c r="F3" i="38"/>
  <c r="F6" i="38" s="1"/>
  <c r="E6" i="38"/>
  <c r="E4" i="38"/>
  <c r="F4" i="38" l="1"/>
  <c r="F7" i="38" s="1"/>
  <c r="E7" i="3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<sst xmlns="http://schemas.openxmlformats.org/spreadsheetml/2006/main" count="36" uniqueCount="29">
  <si>
    <t>Call</t>
  </si>
  <si>
    <t>Put</t>
  </si>
  <si>
    <t>Value</t>
  </si>
  <si>
    <t>Stock</t>
  </si>
  <si>
    <t>Asset-or-nothing</t>
  </si>
  <si>
    <t>Cash-or-nothing</t>
  </si>
  <si>
    <t>Option</t>
  </si>
  <si>
    <t>Market</t>
  </si>
  <si>
    <t>Valuation of European-style options</t>
  </si>
  <si>
    <t>Parameter</t>
  </si>
  <si>
    <t>Type</t>
  </si>
  <si>
    <t>Valuation of or-nothing options</t>
  </si>
  <si>
    <t>Price (S)</t>
  </si>
  <si>
    <t>Dividend yield (i)</t>
  </si>
  <si>
    <t>Exercise price (X)</t>
  </si>
  <si>
    <t>Time to expiration (T)</t>
  </si>
  <si>
    <t>Sexp(-iT)</t>
  </si>
  <si>
    <t>Xexp(-rT)</t>
  </si>
  <si>
    <r>
      <t>d</t>
    </r>
    <r>
      <rPr>
        <vertAlign val="subscript"/>
        <sz val="11"/>
        <rFont val="Book Antiqua"/>
        <family val="1"/>
      </rPr>
      <t>1</t>
    </r>
    <r>
      <rPr>
        <sz val="11"/>
        <rFont val="Book Antiqua"/>
        <family val="1"/>
      </rPr>
      <t>/-d</t>
    </r>
    <r>
      <rPr>
        <vertAlign val="subscript"/>
        <sz val="11"/>
        <rFont val="Book Antiqua"/>
        <family val="1"/>
      </rPr>
      <t>1</t>
    </r>
  </si>
  <si>
    <r>
      <t>d</t>
    </r>
    <r>
      <rPr>
        <vertAlign val="subscript"/>
        <sz val="11"/>
        <rFont val="Book Antiqua"/>
        <family val="1"/>
      </rPr>
      <t>2</t>
    </r>
    <r>
      <rPr>
        <sz val="11"/>
        <rFont val="Book Antiqua"/>
        <family val="1"/>
      </rPr>
      <t>/-d</t>
    </r>
    <r>
      <rPr>
        <vertAlign val="subscript"/>
        <sz val="11"/>
        <rFont val="Book Antiqua"/>
        <family val="1"/>
      </rPr>
      <t>2</t>
    </r>
  </si>
  <si>
    <r>
      <t>N(d</t>
    </r>
    <r>
      <rPr>
        <vertAlign val="subscript"/>
        <sz val="11"/>
        <rFont val="Book Antiqua"/>
        <family val="1"/>
      </rPr>
      <t>1</t>
    </r>
    <r>
      <rPr>
        <sz val="11"/>
        <rFont val="Book Antiqua"/>
        <family val="1"/>
      </rPr>
      <t>)</t>
    </r>
  </si>
  <si>
    <r>
      <t>N(d</t>
    </r>
    <r>
      <rPr>
        <vertAlign val="subscript"/>
        <sz val="11"/>
        <rFont val="Book Antiqua"/>
        <family val="1"/>
      </rPr>
      <t>2</t>
    </r>
    <r>
      <rPr>
        <sz val="11"/>
        <rFont val="Book Antiqua"/>
        <family val="1"/>
      </rPr>
      <t>)</t>
    </r>
  </si>
  <si>
    <r>
      <t>Interest rate (</t>
    </r>
    <r>
      <rPr>
        <i/>
        <sz val="11"/>
        <rFont val="Book Antiqua"/>
        <family val="1"/>
      </rPr>
      <t>r</t>
    </r>
    <r>
      <rPr>
        <sz val="11"/>
        <rFont val="Book Antiqua"/>
        <family val="1"/>
      </rPr>
      <t>)</t>
    </r>
  </si>
  <si>
    <r>
      <t>Volatility rate (</t>
    </r>
    <r>
      <rPr>
        <i/>
        <sz val="11"/>
        <rFont val="Symbol"/>
        <family val="1"/>
        <charset val="2"/>
      </rPr>
      <t>s</t>
    </r>
    <r>
      <rPr>
        <sz val="11"/>
        <rFont val="Book Antiqua"/>
        <family val="1"/>
      </rPr>
      <t>)</t>
    </r>
  </si>
  <si>
    <r>
      <t>Price (</t>
    </r>
    <r>
      <rPr>
        <i/>
        <sz val="11"/>
        <rFont val="Book Antiqua"/>
        <family val="1"/>
      </rPr>
      <t>S</t>
    </r>
    <r>
      <rPr>
        <sz val="11"/>
        <rFont val="Book Antiqua"/>
        <family val="1"/>
      </rPr>
      <t>)</t>
    </r>
  </si>
  <si>
    <r>
      <t>Dividend yield (</t>
    </r>
    <r>
      <rPr>
        <i/>
        <sz val="11"/>
        <rFont val="Book Antiqua"/>
        <family val="1"/>
      </rPr>
      <t>i</t>
    </r>
    <r>
      <rPr>
        <sz val="11"/>
        <rFont val="Book Antiqua"/>
        <family val="1"/>
      </rPr>
      <t>)</t>
    </r>
  </si>
  <si>
    <r>
      <t>Exercise price (</t>
    </r>
    <r>
      <rPr>
        <i/>
        <sz val="11"/>
        <rFont val="Book Antiqua"/>
        <family val="1"/>
      </rPr>
      <t>X</t>
    </r>
    <r>
      <rPr>
        <sz val="11"/>
        <rFont val="Book Antiqua"/>
        <family val="1"/>
      </rPr>
      <t>)</t>
    </r>
  </si>
  <si>
    <r>
      <t>Time to expiration (</t>
    </r>
    <r>
      <rPr>
        <i/>
        <sz val="11"/>
        <rFont val="Book Antiqua"/>
        <family val="1"/>
      </rPr>
      <t>T</t>
    </r>
    <r>
      <rPr>
        <sz val="11"/>
        <rFont val="Book Antiqua"/>
        <family val="1"/>
      </rPr>
      <t>)</t>
    </r>
  </si>
  <si>
    <t>Interest rate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</si>
</sst>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1"/>
      <name val="Symbol"/>
      <family val="1"/>
      <charset val="2"/>
    </font>
    <font>
      <b/>
      <sz val="11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9" fontId="6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R13"/>
  <sheetViews>
    <sheetView showGridLines="0" tabSelected="1" zoomScaleNormal="100" workbookViewId="0">
      <selection activeCell="F12" sqref="F12"/>
    </sheetView>
  </sheetViews>
  <sheetFormatPr defaultRowHeight="16.5" x14ac:dyDescent="0.3"/>
  <cols>
    <col min="1" max="1" width="21.28515625" style="7" customWidth="1"/>
    <col min="2" max="2" width="9.28515625" style="7" bestFit="1" customWidth="1"/>
    <col min="3" max="3" width="2.85546875" style="7" customWidth="1"/>
    <col min="4" max="4" width="14.7109375" style="7" bestFit="1" customWidth="1"/>
    <col min="5" max="6" width="11.7109375" style="7" customWidth="1"/>
    <col min="7" max="12" width="9.140625" style="2"/>
    <col min="13" max="18" width="9.140625" style="1"/>
  </cols>
  <sheetData>
    <row r="1" spans="1:18" ht="15" x14ac:dyDescent="0.25">
      <c r="A1" s="3" t="s">
        <v>8</v>
      </c>
      <c r="B1" s="4"/>
      <c r="C1" s="4"/>
      <c r="D1" s="4"/>
      <c r="E1" s="4"/>
      <c r="F1" s="5"/>
    </row>
    <row r="2" spans="1:18" x14ac:dyDescent="0.3">
      <c r="A2" s="6" t="s">
        <v>3</v>
      </c>
      <c r="B2" s="6"/>
      <c r="D2" s="8" t="s">
        <v>9</v>
      </c>
      <c r="E2" s="9" t="s">
        <v>0</v>
      </c>
      <c r="F2" s="9" t="s">
        <v>1</v>
      </c>
    </row>
    <row r="3" spans="1:18" ht="18" x14ac:dyDescent="0.35">
      <c r="A3" s="7" t="s">
        <v>12</v>
      </c>
      <c r="B3" s="10">
        <v>52.5</v>
      </c>
      <c r="D3" s="7" t="s">
        <v>18</v>
      </c>
      <c r="E3" s="11">
        <f>_xll.OV_OPTION_D($B$3,$B$8,$B$9,$B$12,$B$4,$B$5,1)</f>
        <v>0.40915808096818307</v>
      </c>
      <c r="F3" s="11">
        <f>-E3</f>
        <v>-0.40915808096818307</v>
      </c>
    </row>
    <row r="4" spans="1:18" ht="18" x14ac:dyDescent="0.35">
      <c r="A4" s="7" t="s">
        <v>13</v>
      </c>
      <c r="B4" s="12">
        <v>0</v>
      </c>
      <c r="D4" s="7" t="s">
        <v>19</v>
      </c>
      <c r="E4" s="11">
        <f>E3-B5*SQRT(B9)</f>
        <v>0.23415808096818308</v>
      </c>
      <c r="F4" s="11">
        <f>-E4</f>
        <v>-0.23415808096818308</v>
      </c>
    </row>
    <row r="5" spans="1:18" x14ac:dyDescent="0.3">
      <c r="A5" s="7" t="s">
        <v>23</v>
      </c>
      <c r="B5" s="12">
        <v>0.35</v>
      </c>
      <c r="E5" s="10"/>
    </row>
    <row r="6" spans="1:18" ht="18" x14ac:dyDescent="0.35">
      <c r="B6" s="12"/>
      <c r="D6" s="7" t="s">
        <v>20</v>
      </c>
      <c r="E6" s="11">
        <f>NORMSDIST(E3)</f>
        <v>0.65878817249898525</v>
      </c>
      <c r="F6" s="11">
        <f>NORMSDIST(F3)</f>
        <v>0.3412118275010147</v>
      </c>
    </row>
    <row r="7" spans="1:18" ht="18" x14ac:dyDescent="0.35">
      <c r="A7" s="6" t="s">
        <v>6</v>
      </c>
      <c r="B7" s="6"/>
      <c r="D7" s="7" t="s">
        <v>21</v>
      </c>
      <c r="E7" s="11">
        <f>NORMSDIST(E4)</f>
        <v>0.59256887153782134</v>
      </c>
      <c r="F7" s="11">
        <f>NORMSDIST(F4)</f>
        <v>0.40743112846217866</v>
      </c>
    </row>
    <row r="8" spans="1:18" x14ac:dyDescent="0.3">
      <c r="A8" s="7" t="s">
        <v>14</v>
      </c>
      <c r="B8" s="10">
        <v>50</v>
      </c>
      <c r="E8" s="10"/>
    </row>
    <row r="9" spans="1:18" x14ac:dyDescent="0.3">
      <c r="A9" s="7" t="s">
        <v>15</v>
      </c>
      <c r="B9" s="13">
        <v>0.25</v>
      </c>
      <c r="D9" s="7" t="s">
        <v>16</v>
      </c>
      <c r="E9" s="14">
        <f>$B$3*EXP(-$B$4*$B$9)</f>
        <v>52.5</v>
      </c>
      <c r="F9" s="14">
        <f>$B$3*EXP(-$B$4*$B$9)</f>
        <v>52.5</v>
      </c>
    </row>
    <row r="10" spans="1:18" x14ac:dyDescent="0.3">
      <c r="B10" s="13"/>
      <c r="D10" s="7" t="s">
        <v>17</v>
      </c>
      <c r="E10" s="14">
        <f>$B$8*EXP(-$B$12*$B$9)</f>
        <v>49.62640274095692</v>
      </c>
      <c r="F10" s="14">
        <f>$B$8*EXP(-$B$12*$B$9)</f>
        <v>49.62640274095692</v>
      </c>
    </row>
    <row r="11" spans="1:18" x14ac:dyDescent="0.3">
      <c r="A11" s="6" t="s">
        <v>7</v>
      </c>
      <c r="B11" s="6"/>
      <c r="E11" s="10"/>
    </row>
    <row r="12" spans="1:18" x14ac:dyDescent="0.3">
      <c r="A12" s="7" t="s">
        <v>22</v>
      </c>
      <c r="B12" s="12">
        <v>0.03</v>
      </c>
      <c r="D12" s="7" t="s">
        <v>2</v>
      </c>
      <c r="E12" s="14" cm="1">
        <f t="array" ref="E12">_xll.OV_OPTION_VALUE($B$3,$B$8,$B$9,$B$12,$B$4,$B$5,"C","E")</f>
        <v>5.1793176191430952</v>
      </c>
      <c r="F12" s="14" cm="1">
        <f t="array" ref="F12">_xll.OV_OPTION_VALUE($B$3,$B$8,$B$9,$B$12,$B$4,$B$5,"p","E")</f>
        <v>2.3057203601000147</v>
      </c>
    </row>
    <row r="13" spans="1:18" x14ac:dyDescent="0.3">
      <c r="A13" s="15"/>
      <c r="B13" s="16"/>
      <c r="O13"/>
      <c r="P13"/>
      <c r="Q13"/>
      <c r="R13"/>
    </row>
  </sheetData>
  <mergeCells count="4">
    <mergeCell ref="A1:F1"/>
    <mergeCell ref="A7:B7"/>
    <mergeCell ref="A2:B2"/>
    <mergeCell ref="A11:B1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showGridLines="0" workbookViewId="0">
      <selection activeCell="F3" sqref="F3"/>
    </sheetView>
  </sheetViews>
  <sheetFormatPr defaultRowHeight="15" x14ac:dyDescent="0.25"/>
  <cols>
    <col min="1" max="1" width="22.5703125" style="2" customWidth="1"/>
    <col min="2" max="2" width="8.7109375" style="2" customWidth="1"/>
    <col min="3" max="3" width="2.7109375" style="2" customWidth="1"/>
    <col min="4" max="4" width="19.5703125" style="2" customWidth="1"/>
    <col min="5" max="6" width="8.7109375" style="2" customWidth="1"/>
    <col min="7" max="13" width="19.5703125" style="2" customWidth="1"/>
    <col min="14" max="18" width="9.140625" style="1"/>
  </cols>
  <sheetData>
    <row r="1" spans="1:18" x14ac:dyDescent="0.25">
      <c r="A1" s="3" t="s">
        <v>11</v>
      </c>
      <c r="B1" s="4"/>
      <c r="C1" s="4"/>
      <c r="D1" s="4"/>
      <c r="E1" s="4"/>
      <c r="F1" s="5"/>
    </row>
    <row r="2" spans="1:18" ht="16.5" x14ac:dyDescent="0.3">
      <c r="A2" s="18" t="s">
        <v>3</v>
      </c>
      <c r="B2" s="18"/>
      <c r="C2" s="19"/>
      <c r="D2" s="8" t="s">
        <v>10</v>
      </c>
      <c r="E2" s="8" t="s">
        <v>0</v>
      </c>
      <c r="F2" s="8" t="s">
        <v>1</v>
      </c>
    </row>
    <row r="3" spans="1:18" ht="16.5" x14ac:dyDescent="0.3">
      <c r="A3" s="7" t="s">
        <v>24</v>
      </c>
      <c r="B3" s="10">
        <v>52.5</v>
      </c>
      <c r="C3" s="7"/>
      <c r="D3" s="7" t="s">
        <v>4</v>
      </c>
      <c r="E3" s="14" cm="1">
        <f t="array" ref="E3">$B$3*_xll.OV_NS_ALL_OR_NOTHING_OPTION($B$3,$B$8,$B$9,$B$12,$B$4,$B$5,"C","A")</f>
        <v>34.586376944008293</v>
      </c>
      <c r="F3" s="14" cm="1">
        <f t="array" ref="F3">$B$3*_xll.OV_NS_ALL_OR_NOTHING_OPTION($B$3,$B$8,$B$9,$B$12,$B$4,$B$5,"P","A")</f>
        <v>17.913623055991707</v>
      </c>
    </row>
    <row r="4" spans="1:18" ht="16.5" x14ac:dyDescent="0.3">
      <c r="A4" s="7" t="s">
        <v>25</v>
      </c>
      <c r="B4" s="12">
        <v>0</v>
      </c>
      <c r="C4" s="7"/>
      <c r="D4" s="7" t="s">
        <v>5</v>
      </c>
      <c r="E4" s="14" cm="1">
        <f t="array" ref="E4">$B$8*_xll.OV_NS_ALL_OR_NOTHING_OPTION($B$3,$B$8,$B$9,$B$12,$B$4,$B$5,"C","C")</f>
        <v>29.407059324865198</v>
      </c>
      <c r="F4" s="14" cm="1">
        <f t="array" ref="F4">$B$8*_xll.OV_NS_ALL_OR_NOTHING_OPTION($B$3,$B$8,$B$9,$B$12,$B$4,$B$5,"P","C")</f>
        <v>20.219343416091721</v>
      </c>
    </row>
    <row r="5" spans="1:18" ht="16.5" x14ac:dyDescent="0.3">
      <c r="A5" s="7" t="s">
        <v>23</v>
      </c>
      <c r="B5" s="12">
        <v>0.35</v>
      </c>
      <c r="C5" s="7"/>
      <c r="D5" s="7"/>
      <c r="E5" s="14"/>
      <c r="F5" s="17"/>
    </row>
    <row r="6" spans="1:18" ht="16.5" x14ac:dyDescent="0.3">
      <c r="A6" s="7"/>
      <c r="B6" s="12"/>
      <c r="C6" s="7"/>
      <c r="D6" s="7" t="s">
        <v>2</v>
      </c>
      <c r="E6" s="14">
        <f>E3-E4</f>
        <v>5.1793176191430952</v>
      </c>
      <c r="F6" s="14">
        <f>F4-F3</f>
        <v>2.3057203601000147</v>
      </c>
    </row>
    <row r="7" spans="1:18" ht="16.5" x14ac:dyDescent="0.3">
      <c r="A7" s="6" t="s">
        <v>6</v>
      </c>
      <c r="B7" s="6"/>
      <c r="C7" s="7"/>
      <c r="D7" s="7"/>
      <c r="E7" s="7"/>
      <c r="F7" s="7"/>
    </row>
    <row r="8" spans="1:18" ht="16.5" x14ac:dyDescent="0.3">
      <c r="A8" s="7" t="s">
        <v>26</v>
      </c>
      <c r="B8" s="10">
        <v>50</v>
      </c>
      <c r="C8" s="7"/>
      <c r="D8" s="7"/>
      <c r="E8" s="7"/>
      <c r="F8" s="7"/>
    </row>
    <row r="9" spans="1:18" ht="16.5" x14ac:dyDescent="0.3">
      <c r="A9" s="7" t="s">
        <v>27</v>
      </c>
      <c r="B9" s="13">
        <v>0.25</v>
      </c>
      <c r="C9" s="7"/>
      <c r="D9" s="7"/>
      <c r="E9" s="7"/>
      <c r="F9" s="7"/>
    </row>
    <row r="10" spans="1:18" ht="16.5" x14ac:dyDescent="0.3">
      <c r="A10" s="7"/>
      <c r="B10" s="13"/>
      <c r="C10" s="7"/>
      <c r="D10" s="7"/>
      <c r="E10" s="7"/>
      <c r="F10" s="7"/>
    </row>
    <row r="11" spans="1:18" ht="16.5" x14ac:dyDescent="0.3">
      <c r="A11" s="6" t="s">
        <v>7</v>
      </c>
      <c r="B11" s="6"/>
      <c r="C11" s="7"/>
      <c r="D11" s="7"/>
      <c r="E11" s="7"/>
      <c r="F11" s="7"/>
    </row>
    <row r="12" spans="1:18" ht="16.5" x14ac:dyDescent="0.3">
      <c r="A12" s="7" t="s">
        <v>28</v>
      </c>
      <c r="B12" s="12">
        <v>0.03</v>
      </c>
      <c r="C12" s="7"/>
      <c r="D12" s="7"/>
      <c r="E12" s="7"/>
      <c r="F12" s="7"/>
    </row>
    <row r="13" spans="1:18" ht="16.5" x14ac:dyDescent="0.3">
      <c r="A13" s="15"/>
      <c r="B13" s="16"/>
      <c r="C13" s="7"/>
      <c r="D13" s="7"/>
      <c r="E13" s="7"/>
      <c r="F13" s="7"/>
      <c r="O13"/>
      <c r="P13"/>
      <c r="Q13"/>
      <c r="R13"/>
    </row>
    <row r="14" spans="1:18" ht="16.5" x14ac:dyDescent="0.3">
      <c r="A14" s="7"/>
      <c r="B14" s="7"/>
      <c r="C14" s="7"/>
      <c r="D14" s="7"/>
      <c r="E14" s="7"/>
      <c r="F14" s="7"/>
    </row>
    <row r="15" spans="1:18" ht="16.5" x14ac:dyDescent="0.3">
      <c r="A15" s="7"/>
      <c r="B15" s="7"/>
      <c r="C15" s="7"/>
      <c r="D15" s="7"/>
      <c r="E15" s="7"/>
      <c r="F15" s="7"/>
    </row>
    <row r="16" spans="1:18" ht="16.5" x14ac:dyDescent="0.3">
      <c r="A16" s="7"/>
      <c r="B16" s="7"/>
      <c r="C16" s="7"/>
      <c r="D16" s="7"/>
      <c r="E16" s="7"/>
      <c r="F16" s="7"/>
    </row>
  </sheetData>
  <mergeCells count="4">
    <mergeCell ref="A1:F1"/>
    <mergeCell ref="A2:B2"/>
    <mergeCell ref="A7:B7"/>
    <mergeCell ref="A11:B11"/>
  </mergeCells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valuation</vt:lpstr>
      <vt:lpstr>Or-nothing options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cp:lastPrinted>2005-03-07T16:31:52Z</cp:lastPrinted>
  <dcterms:created xsi:type="dcterms:W3CDTF">1998-03-11T21:05:55Z</dcterms:created>
  <dcterms:modified xsi:type="dcterms:W3CDTF">2024-01-05T12:26:22Z</dcterms:modified>
</cp:coreProperties>
</file>